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160" activeTab="3"/>
  </bookViews>
  <sheets>
    <sheet name="距離得点" sheetId="1" r:id="rId1"/>
    <sheet name="時間得点" sheetId="2" r:id="rId2"/>
    <sheet name="総得点" sheetId="3" r:id="rId3"/>
    <sheet name="印刷用" sheetId="4" r:id="rId4"/>
  </sheets>
  <definedNames/>
  <calcPr fullCalcOnLoad="1"/>
</workbook>
</file>

<file path=xl/comments1.xml><?xml version="1.0" encoding="utf-8"?>
<comments xmlns="http://schemas.openxmlformats.org/spreadsheetml/2006/main">
  <authors>
    <author>Yuki</author>
  </authors>
  <commentList>
    <comment ref="H12" authorId="0">
      <text>
        <r>
          <rPr>
            <b/>
            <sz val="9"/>
            <rFont val="ＭＳ Ｐゴシック"/>
            <family val="3"/>
          </rPr>
          <t>Yuki:</t>
        </r>
        <r>
          <rPr>
            <sz val="9"/>
            <rFont val="ＭＳ Ｐゴシック"/>
            <family val="3"/>
          </rPr>
          <t xml:space="preserve">
Single/Double等により、αが変化</t>
        </r>
      </text>
    </comment>
  </commentList>
</comments>
</file>

<file path=xl/sharedStrings.xml><?xml version="1.0" encoding="utf-8"?>
<sst xmlns="http://schemas.openxmlformats.org/spreadsheetml/2006/main" count="257" uniqueCount="73">
  <si>
    <t>1STクラス得点集計ソフト</t>
  </si>
  <si>
    <t>大会名</t>
  </si>
  <si>
    <t>日付</t>
  </si>
  <si>
    <t>ＤＡＹ</t>
  </si>
  <si>
    <t>最長フライト時間</t>
  </si>
  <si>
    <t>競技参加人数</t>
  </si>
  <si>
    <t>平均エアタイム</t>
  </si>
  <si>
    <t>順位</t>
  </si>
  <si>
    <t>No</t>
  </si>
  <si>
    <t>名前</t>
  </si>
  <si>
    <t>チーム</t>
  </si>
  <si>
    <t>機体</t>
  </si>
  <si>
    <t>Single/Double/角なし</t>
  </si>
  <si>
    <t>テイクオフ時間</t>
  </si>
  <si>
    <t>ランディング時間</t>
  </si>
  <si>
    <t>エアタイム(秒）</t>
  </si>
  <si>
    <t>時間得点</t>
  </si>
  <si>
    <t>備考</t>
  </si>
  <si>
    <t>Zephyr</t>
  </si>
  <si>
    <t>Double</t>
  </si>
  <si>
    <t>Single</t>
  </si>
  <si>
    <t>SKY DUST</t>
  </si>
  <si>
    <t>パラメータa</t>
  </si>
  <si>
    <t>パラメータb</t>
  </si>
  <si>
    <t>最長飛行距離</t>
  </si>
  <si>
    <t>平均飛行区間</t>
  </si>
  <si>
    <t>取得パイロン数</t>
  </si>
  <si>
    <t>距離得点</t>
  </si>
  <si>
    <t>％コンペGPSから手入力</t>
  </si>
  <si>
    <t>最高合計得点</t>
  </si>
  <si>
    <t>時間順位</t>
  </si>
  <si>
    <t>距離順位</t>
  </si>
  <si>
    <t>得点</t>
  </si>
  <si>
    <t>Single</t>
  </si>
  <si>
    <t>RVFs</t>
  </si>
  <si>
    <t>RVFs</t>
  </si>
  <si>
    <t>RVF</t>
  </si>
  <si>
    <t>Litesport</t>
  </si>
  <si>
    <t>Falcon3</t>
  </si>
  <si>
    <t>SKYVIEW</t>
  </si>
  <si>
    <t>安達琢真</t>
  </si>
  <si>
    <t>PFC</t>
  </si>
  <si>
    <t>LaminarR</t>
  </si>
  <si>
    <t>林貴裕</t>
  </si>
  <si>
    <t>ULTRASPORTS</t>
  </si>
  <si>
    <t>高尾洋彰</t>
  </si>
  <si>
    <t>Flying Chicken</t>
  </si>
  <si>
    <t>BUDDY150</t>
  </si>
  <si>
    <t>吉田亜実</t>
  </si>
  <si>
    <t>宮崎匠</t>
  </si>
  <si>
    <t>箕谷　将明</t>
  </si>
  <si>
    <t>P.F.C</t>
  </si>
  <si>
    <t>T2C</t>
  </si>
  <si>
    <t>吉松陽平</t>
  </si>
  <si>
    <t>Lite Sport 4</t>
  </si>
  <si>
    <t>池永勇気</t>
  </si>
  <si>
    <t>MOSQUITO</t>
  </si>
  <si>
    <t>ウルトラスポーツ</t>
  </si>
  <si>
    <t>Double</t>
  </si>
  <si>
    <t>角なし</t>
  </si>
  <si>
    <t>NASAS2012</t>
  </si>
  <si>
    <t>最高獲得パイロン数</t>
  </si>
  <si>
    <t>距離得点</t>
  </si>
  <si>
    <t>RVF①</t>
  </si>
  <si>
    <t>RVF②</t>
  </si>
  <si>
    <t>確定RVF</t>
  </si>
  <si>
    <t>合計</t>
  </si>
  <si>
    <t>楢原直人</t>
  </si>
  <si>
    <t>U2</t>
  </si>
  <si>
    <t>森洋明</t>
  </si>
  <si>
    <t>ほや</t>
  </si>
  <si>
    <t>Sport2</t>
  </si>
  <si>
    <t>DNF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</si>
</sst>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17" borderId="0" xfId="0" applyFill="1" applyAlignment="1">
      <alignment/>
    </xf>
    <xf numFmtId="0" fontId="2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ill="1" applyAlignment="1">
      <alignment/>
    </xf>
    <xf numFmtId="14" fontId="0" fillId="24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horizontal="center"/>
    </xf>
    <xf numFmtId="21" fontId="2" fillId="0" borderId="10" xfId="0" applyNumberFormat="1" applyFon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14" fontId="0" fillId="0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4" borderId="10" xfId="0" applyNumberFormat="1" applyFill="1" applyBorder="1" applyAlignment="1">
      <alignment/>
    </xf>
    <xf numFmtId="0" fontId="20" fillId="0" borderId="10" xfId="0" applyFont="1" applyBorder="1" applyAlignment="1">
      <alignment/>
    </xf>
    <xf numFmtId="14" fontId="0" fillId="24" borderId="10" xfId="0" applyNumberFormat="1" applyFill="1" applyBorder="1" applyAlignment="1">
      <alignment/>
    </xf>
    <xf numFmtId="177" fontId="0" fillId="24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178" fontId="0" fillId="24" borderId="10" xfId="0" applyNumberFormat="1" applyFill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15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0" borderId="13" xfId="0" applyBorder="1" applyAlignment="1">
      <alignment/>
    </xf>
    <xf numFmtId="0" fontId="19" fillId="17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5.25390625" style="0" customWidth="1"/>
    <col min="2" max="2" width="3.75390625" style="0" customWidth="1"/>
    <col min="3" max="3" width="17.875" style="0" customWidth="1"/>
    <col min="4" max="4" width="11.75390625" style="0" customWidth="1"/>
    <col min="5" max="5" width="5.25390625" style="0" customWidth="1"/>
    <col min="6" max="6" width="19.75390625" style="0" customWidth="1"/>
    <col min="7" max="7" width="14.875" style="0" customWidth="1"/>
    <col min="9" max="9" width="13.875" style="0" customWidth="1"/>
    <col min="11" max="11" width="11.00390625" style="0" customWidth="1"/>
  </cols>
  <sheetData>
    <row r="1" spans="1:11" ht="13.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1"/>
    </row>
    <row r="2" spans="1:11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1"/>
    </row>
    <row r="3" spans="9:11" ht="13.5">
      <c r="I3" s="24"/>
      <c r="J3" s="24"/>
      <c r="K3" s="24"/>
    </row>
    <row r="4" spans="3:9" ht="14.25">
      <c r="C4" s="25" t="s">
        <v>1</v>
      </c>
      <c r="D4" s="4" t="s">
        <v>60</v>
      </c>
      <c r="I4" s="16"/>
    </row>
    <row r="5" spans="3:9" ht="14.25">
      <c r="C5" s="25" t="s">
        <v>2</v>
      </c>
      <c r="D5" s="26">
        <v>41151</v>
      </c>
      <c r="I5" s="16"/>
    </row>
    <row r="6" spans="3:10" ht="14.25">
      <c r="C6" s="25" t="s">
        <v>3</v>
      </c>
      <c r="D6" s="4">
        <v>3</v>
      </c>
      <c r="F6" s="27" t="s">
        <v>22</v>
      </c>
      <c r="G6" s="27">
        <v>50</v>
      </c>
      <c r="I6" s="16" t="s">
        <v>34</v>
      </c>
      <c r="J6">
        <f>1.1+(0.1*((6*2+0*1)/(G10*2)))</f>
        <v>1.1857142857142857</v>
      </c>
    </row>
    <row r="7" spans="3:9" ht="14.25">
      <c r="C7" s="25"/>
      <c r="D7" s="4"/>
      <c r="F7" s="27" t="s">
        <v>23</v>
      </c>
      <c r="G7" s="27">
        <v>100</v>
      </c>
      <c r="I7" s="16"/>
    </row>
    <row r="8" spans="3:9" ht="14.25">
      <c r="C8" s="25"/>
      <c r="D8" s="4"/>
      <c r="I8" s="16"/>
    </row>
    <row r="9" spans="3:11" ht="14.25">
      <c r="C9" s="40" t="s">
        <v>61</v>
      </c>
      <c r="D9" s="39">
        <v>36</v>
      </c>
      <c r="I9" s="4"/>
      <c r="J9" s="4"/>
      <c r="K9" s="4"/>
    </row>
    <row r="10" spans="3:10" ht="13.5">
      <c r="C10" s="27" t="s">
        <v>24</v>
      </c>
      <c r="D10" s="27">
        <f>MAX(G13:G22)</f>
        <v>36</v>
      </c>
      <c r="F10" s="28" t="s">
        <v>5</v>
      </c>
      <c r="G10" s="8">
        <v>7</v>
      </c>
      <c r="I10" s="28" t="s">
        <v>25</v>
      </c>
      <c r="J10" s="9">
        <f>SUM(G13:G27)/G10</f>
        <v>7</v>
      </c>
    </row>
    <row r="12" spans="1:9" ht="13.5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26</v>
      </c>
      <c r="H12" s="6" t="s">
        <v>62</v>
      </c>
      <c r="I12" s="6" t="s">
        <v>17</v>
      </c>
    </row>
    <row r="13" spans="1:9" ht="13.5">
      <c r="A13" s="6">
        <v>4</v>
      </c>
      <c r="B13" s="10">
        <v>1</v>
      </c>
      <c r="C13" s="10" t="s">
        <v>40</v>
      </c>
      <c r="D13" s="10" t="s">
        <v>41</v>
      </c>
      <c r="E13" s="10" t="s">
        <v>42</v>
      </c>
      <c r="F13" s="11" t="s">
        <v>19</v>
      </c>
      <c r="G13" s="29">
        <v>1</v>
      </c>
      <c r="H13" s="15">
        <f>1000*G13/(D$9+2)*1</f>
        <v>26.31578947368421</v>
      </c>
      <c r="I13" s="6"/>
    </row>
    <row r="14" spans="1:9" ht="13.5">
      <c r="A14" s="6">
        <v>8</v>
      </c>
      <c r="B14" s="10">
        <v>2</v>
      </c>
      <c r="C14" s="10" t="s">
        <v>43</v>
      </c>
      <c r="D14" s="10" t="s">
        <v>39</v>
      </c>
      <c r="E14" s="10" t="s">
        <v>44</v>
      </c>
      <c r="F14" s="38" t="s">
        <v>19</v>
      </c>
      <c r="G14" s="29">
        <v>0</v>
      </c>
      <c r="H14" s="15">
        <f>1000*G14/(D$9+2)*1</f>
        <v>0</v>
      </c>
      <c r="I14" s="6" t="s">
        <v>72</v>
      </c>
    </row>
    <row r="15" spans="1:9" ht="13.5">
      <c r="A15" s="6">
        <v>8</v>
      </c>
      <c r="B15" s="10">
        <v>3</v>
      </c>
      <c r="C15" s="10" t="s">
        <v>45</v>
      </c>
      <c r="D15" s="10" t="s">
        <v>46</v>
      </c>
      <c r="E15" s="10" t="s">
        <v>47</v>
      </c>
      <c r="F15" s="38" t="s">
        <v>20</v>
      </c>
      <c r="G15" s="29">
        <v>0</v>
      </c>
      <c r="H15" s="15">
        <f>1000*G15/(D$9+2)*J$8</f>
        <v>0</v>
      </c>
      <c r="I15" s="6" t="s">
        <v>72</v>
      </c>
    </row>
    <row r="16" spans="1:9" ht="13.5">
      <c r="A16" s="6">
        <v>3</v>
      </c>
      <c r="B16" s="10">
        <v>4</v>
      </c>
      <c r="C16" s="10" t="s">
        <v>48</v>
      </c>
      <c r="D16" s="10" t="s">
        <v>18</v>
      </c>
      <c r="E16" s="10" t="s">
        <v>38</v>
      </c>
      <c r="F16" s="11" t="s">
        <v>20</v>
      </c>
      <c r="G16" s="29">
        <v>3</v>
      </c>
      <c r="H16" s="15">
        <f>1000*G16/(D$9+2)*J$6</f>
        <v>93.60902255639098</v>
      </c>
      <c r="I16" s="6"/>
    </row>
    <row r="17" spans="1:9" ht="13.5">
      <c r="A17" s="6">
        <v>2</v>
      </c>
      <c r="B17" s="10">
        <v>5</v>
      </c>
      <c r="C17" s="10" t="s">
        <v>49</v>
      </c>
      <c r="D17" s="10" t="s">
        <v>46</v>
      </c>
      <c r="E17" s="10" t="s">
        <v>37</v>
      </c>
      <c r="F17" s="11" t="s">
        <v>19</v>
      </c>
      <c r="G17" s="29">
        <v>6</v>
      </c>
      <c r="H17" s="15">
        <f>1000*G17/(D$9+2)*1</f>
        <v>157.89473684210526</v>
      </c>
      <c r="I17" s="6"/>
    </row>
    <row r="18" spans="1:9" ht="13.5">
      <c r="A18" s="6">
        <v>1</v>
      </c>
      <c r="B18" s="10">
        <v>6</v>
      </c>
      <c r="C18" s="10" t="s">
        <v>50</v>
      </c>
      <c r="D18" s="10" t="s">
        <v>51</v>
      </c>
      <c r="E18" s="10" t="s">
        <v>52</v>
      </c>
      <c r="F18" s="38" t="s">
        <v>59</v>
      </c>
      <c r="G18" s="29">
        <v>36</v>
      </c>
      <c r="H18" s="15">
        <f>1000*G18/(D$9+2)*0.9</f>
        <v>852.6315789473684</v>
      </c>
      <c r="I18" s="6"/>
    </row>
    <row r="19" spans="1:9" ht="13.5">
      <c r="A19" s="6">
        <v>4</v>
      </c>
      <c r="B19" s="10">
        <v>7</v>
      </c>
      <c r="C19" s="10" t="s">
        <v>53</v>
      </c>
      <c r="D19" s="10" t="s">
        <v>21</v>
      </c>
      <c r="E19" s="10" t="s">
        <v>54</v>
      </c>
      <c r="F19" s="11" t="s">
        <v>19</v>
      </c>
      <c r="G19" s="29">
        <v>1</v>
      </c>
      <c r="H19" s="15">
        <f>1000*G19/(D$9+2)*1</f>
        <v>26.31578947368421</v>
      </c>
      <c r="I19" s="6"/>
    </row>
    <row r="20" spans="1:9" ht="13.5">
      <c r="A20" s="6">
        <v>8</v>
      </c>
      <c r="B20" s="10">
        <v>8</v>
      </c>
      <c r="C20" s="10" t="s">
        <v>55</v>
      </c>
      <c r="D20" s="10" t="s">
        <v>56</v>
      </c>
      <c r="E20" s="10" t="s">
        <v>57</v>
      </c>
      <c r="F20" s="11" t="s">
        <v>19</v>
      </c>
      <c r="G20" s="29">
        <v>0</v>
      </c>
      <c r="H20" s="15">
        <f>1000*G20/(D$9+2)*1</f>
        <v>0</v>
      </c>
      <c r="I20" s="6" t="s">
        <v>72</v>
      </c>
    </row>
    <row r="21" spans="1:9" ht="13.5">
      <c r="A21" s="6">
        <v>4</v>
      </c>
      <c r="B21" s="10">
        <v>9</v>
      </c>
      <c r="C21" s="10" t="s">
        <v>67</v>
      </c>
      <c r="D21" s="10" t="s">
        <v>18</v>
      </c>
      <c r="E21" s="10" t="s">
        <v>68</v>
      </c>
      <c r="F21" s="11" t="s">
        <v>19</v>
      </c>
      <c r="G21" s="29">
        <v>1</v>
      </c>
      <c r="H21" s="15">
        <f>1000*G21/(D$9+2)*1</f>
        <v>26.31578947368421</v>
      </c>
      <c r="I21" s="6"/>
    </row>
    <row r="22" spans="1:9" ht="13.5">
      <c r="A22" s="6">
        <v>4</v>
      </c>
      <c r="B22" s="10">
        <v>10</v>
      </c>
      <c r="C22" s="10" t="s">
        <v>69</v>
      </c>
      <c r="D22" s="10" t="s">
        <v>70</v>
      </c>
      <c r="E22" s="10" t="s">
        <v>71</v>
      </c>
      <c r="F22" s="11" t="s">
        <v>19</v>
      </c>
      <c r="G22" s="29">
        <v>1</v>
      </c>
      <c r="H22" s="15">
        <f>1000*G22/(D$9+2)*1</f>
        <v>26.31578947368421</v>
      </c>
      <c r="I22" s="6"/>
    </row>
    <row r="23" spans="1:11" ht="13.5">
      <c r="A23" s="16"/>
      <c r="B23" s="17"/>
      <c r="C23" s="17"/>
      <c r="D23" s="16"/>
      <c r="E23" s="17"/>
      <c r="F23" s="18"/>
      <c r="G23" s="19" t="s">
        <v>28</v>
      </c>
      <c r="H23" s="19"/>
      <c r="I23" s="20"/>
      <c r="J23" s="21"/>
      <c r="K23" s="16"/>
    </row>
    <row r="24" spans="1:11" ht="13.5">
      <c r="A24" s="16"/>
      <c r="B24" s="17"/>
      <c r="C24" s="17"/>
      <c r="D24" s="16"/>
      <c r="E24" s="17"/>
      <c r="F24" s="18"/>
      <c r="H24" s="16"/>
      <c r="I24" s="20"/>
      <c r="J24" s="21"/>
      <c r="K24" s="16"/>
    </row>
    <row r="25" spans="1:11" ht="13.5">
      <c r="A25" s="16"/>
      <c r="B25" s="17"/>
      <c r="C25" s="17"/>
      <c r="D25" s="16"/>
      <c r="E25" s="17"/>
      <c r="F25" s="18"/>
      <c r="G25" s="16"/>
      <c r="H25" s="16"/>
      <c r="I25" s="20"/>
      <c r="J25" s="21"/>
      <c r="K25" s="16"/>
    </row>
    <row r="26" spans="1:11" ht="13.5">
      <c r="A26" s="16"/>
      <c r="B26" s="17"/>
      <c r="C26" s="17"/>
      <c r="D26" s="16"/>
      <c r="E26" s="17"/>
      <c r="F26" s="18"/>
      <c r="G26" s="16"/>
      <c r="H26" s="16"/>
      <c r="I26" s="20"/>
      <c r="J26" s="21"/>
      <c r="K26" s="16"/>
    </row>
    <row r="27" spans="1:11" ht="13.5">
      <c r="A27" s="16"/>
      <c r="B27" s="17"/>
      <c r="C27" s="22"/>
      <c r="D27" s="16"/>
      <c r="E27" s="23"/>
      <c r="F27" s="18"/>
      <c r="G27" s="16"/>
      <c r="H27" s="16"/>
      <c r="I27" s="20"/>
      <c r="J27" s="21"/>
      <c r="K27" s="16"/>
    </row>
    <row r="28" spans="1:11" ht="13.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3.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</sheetData>
  <sheetProtection/>
  <mergeCells count="1">
    <mergeCell ref="A1:J2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12" sqref="J12:J21"/>
    </sheetView>
  </sheetViews>
  <sheetFormatPr defaultColWidth="9.00390625" defaultRowHeight="13.5"/>
  <cols>
    <col min="1" max="1" width="4.625" style="0" customWidth="1"/>
    <col min="2" max="2" width="4.75390625" style="0" customWidth="1"/>
    <col min="3" max="3" width="14.375" style="0" customWidth="1"/>
    <col min="4" max="4" width="14.125" style="0" customWidth="1"/>
    <col min="5" max="5" width="15.125" style="0" customWidth="1"/>
    <col min="6" max="6" width="19.75390625" style="0" customWidth="1"/>
    <col min="7" max="7" width="13.75390625" style="0" customWidth="1"/>
    <col min="8" max="8" width="14.625" style="0" customWidth="1"/>
    <col min="9" max="9" width="12.00390625" style="0" customWidth="1"/>
    <col min="10" max="10" width="11.75390625" style="0" customWidth="1"/>
  </cols>
  <sheetData>
    <row r="1" spans="1:11" ht="13.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1"/>
    </row>
    <row r="2" spans="1:11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1"/>
    </row>
    <row r="4" spans="3:9" ht="14.25">
      <c r="C4" s="2" t="s">
        <v>1</v>
      </c>
      <c r="D4" s="3" t="s">
        <v>60</v>
      </c>
      <c r="E4" s="4"/>
      <c r="F4" s="4"/>
      <c r="G4" s="4"/>
      <c r="H4" s="4"/>
      <c r="I4" s="4"/>
    </row>
    <row r="5" spans="3:8" ht="14.25">
      <c r="C5" s="2" t="s">
        <v>2</v>
      </c>
      <c r="D5" s="5">
        <v>41151</v>
      </c>
      <c r="E5" s="4"/>
      <c r="F5" s="4"/>
      <c r="G5" s="4"/>
      <c r="H5" s="4"/>
    </row>
    <row r="6" spans="3:10" ht="14.25">
      <c r="C6" s="2" t="s">
        <v>3</v>
      </c>
      <c r="D6" s="3">
        <v>3</v>
      </c>
      <c r="E6" s="4"/>
      <c r="F6" s="4"/>
      <c r="G6" s="4"/>
      <c r="H6" s="4"/>
      <c r="I6" s="4"/>
      <c r="J6" s="4"/>
    </row>
    <row r="7" spans="3:9" ht="14.25">
      <c r="C7" s="2"/>
      <c r="D7" s="4"/>
      <c r="E7" s="4"/>
      <c r="F7" s="4"/>
      <c r="G7" s="4"/>
      <c r="H7" s="4"/>
      <c r="I7" s="4"/>
    </row>
    <row r="8" spans="3:9" ht="13.5">
      <c r="C8" s="4" t="s">
        <v>61</v>
      </c>
      <c r="D8" s="4">
        <f>'距離得点'!D9</f>
        <v>36</v>
      </c>
      <c r="E8" s="4"/>
      <c r="F8" s="4"/>
      <c r="G8" s="4"/>
      <c r="H8" s="4"/>
      <c r="I8" s="4"/>
    </row>
    <row r="9" spans="3:10" ht="13.5">
      <c r="C9" s="6" t="s">
        <v>4</v>
      </c>
      <c r="D9" s="6">
        <f>MAX(I12:I21)</f>
        <v>15989</v>
      </c>
      <c r="E9" s="4"/>
      <c r="F9" s="7" t="s">
        <v>5</v>
      </c>
      <c r="G9" s="8">
        <v>8</v>
      </c>
      <c r="H9" s="4"/>
      <c r="I9" s="7" t="s">
        <v>6</v>
      </c>
      <c r="J9" s="9">
        <f>SUM(I12:I21)/G9</f>
        <v>3269.875</v>
      </c>
    </row>
    <row r="11" spans="1:11" ht="13.5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  <c r="K11" s="6" t="s">
        <v>17</v>
      </c>
    </row>
    <row r="12" spans="1:11" ht="13.5">
      <c r="A12" s="6">
        <v>5</v>
      </c>
      <c r="B12" s="10">
        <v>1</v>
      </c>
      <c r="C12" s="10" t="s">
        <v>40</v>
      </c>
      <c r="D12" s="10" t="s">
        <v>41</v>
      </c>
      <c r="E12" s="10" t="s">
        <v>42</v>
      </c>
      <c r="F12" s="11" t="s">
        <v>19</v>
      </c>
      <c r="G12" s="12">
        <v>0.5547453703703703</v>
      </c>
      <c r="H12" s="13">
        <v>0.5693287037037037</v>
      </c>
      <c r="I12" s="14">
        <f aca="true" t="shared" si="0" ref="I12:I21">3600*HOUR(H12-G12)+60*MINUTE(H12-G12)+SECOND(H12-G12)</f>
        <v>1260</v>
      </c>
      <c r="J12" s="15">
        <f aca="true" t="shared" si="1" ref="J12:J21">1000*2/(D$8+2)*I12/D$9</f>
        <v>4.147588309067746</v>
      </c>
      <c r="K12" s="6"/>
    </row>
    <row r="13" spans="1:11" ht="13.5">
      <c r="A13" s="6">
        <v>8</v>
      </c>
      <c r="B13" s="10">
        <v>2</v>
      </c>
      <c r="C13" s="10" t="s">
        <v>43</v>
      </c>
      <c r="D13" s="10" t="s">
        <v>39</v>
      </c>
      <c r="E13" s="10" t="s">
        <v>44</v>
      </c>
      <c r="F13" s="38" t="s">
        <v>58</v>
      </c>
      <c r="G13" s="12"/>
      <c r="H13" s="13"/>
      <c r="I13" s="14">
        <f t="shared" si="0"/>
        <v>0</v>
      </c>
      <c r="J13" s="15">
        <f t="shared" si="1"/>
        <v>0</v>
      </c>
      <c r="K13" s="6" t="s">
        <v>72</v>
      </c>
    </row>
    <row r="14" spans="1:11" ht="13.5">
      <c r="A14" s="6">
        <v>9</v>
      </c>
      <c r="B14" s="10">
        <v>3</v>
      </c>
      <c r="C14" s="10" t="s">
        <v>45</v>
      </c>
      <c r="D14" s="10" t="s">
        <v>46</v>
      </c>
      <c r="E14" s="10" t="s">
        <v>47</v>
      </c>
      <c r="F14" s="38" t="s">
        <v>33</v>
      </c>
      <c r="G14" s="12"/>
      <c r="H14" s="13"/>
      <c r="I14" s="14">
        <f t="shared" si="0"/>
        <v>0</v>
      </c>
      <c r="J14" s="15">
        <f t="shared" si="1"/>
        <v>0</v>
      </c>
      <c r="K14" s="6" t="s">
        <v>72</v>
      </c>
    </row>
    <row r="15" spans="1:11" ht="13.5">
      <c r="A15" s="6">
        <f>IF($J15=0,".",RANK($J15,$J$12:$J$21))</f>
        <v>3</v>
      </c>
      <c r="B15" s="10">
        <v>4</v>
      </c>
      <c r="C15" s="10" t="s">
        <v>48</v>
      </c>
      <c r="D15" s="10" t="s">
        <v>18</v>
      </c>
      <c r="E15" s="10" t="s">
        <v>38</v>
      </c>
      <c r="F15" s="11" t="s">
        <v>20</v>
      </c>
      <c r="G15" s="12">
        <v>0.5526388888888889</v>
      </c>
      <c r="H15" s="13">
        <v>0.5819560185185185</v>
      </c>
      <c r="I15" s="14">
        <f t="shared" si="0"/>
        <v>2533</v>
      </c>
      <c r="J15" s="15">
        <f t="shared" si="1"/>
        <v>8.337969195927464</v>
      </c>
      <c r="K15" s="6"/>
    </row>
    <row r="16" spans="1:11" ht="13.5">
      <c r="A16" s="6">
        <f>IF($J16=0,".",RANK($J16,$J$12:$J$21))</f>
        <v>2</v>
      </c>
      <c r="B16" s="10">
        <v>5</v>
      </c>
      <c r="C16" s="10" t="s">
        <v>49</v>
      </c>
      <c r="D16" s="10" t="s">
        <v>46</v>
      </c>
      <c r="E16" s="10" t="s">
        <v>37</v>
      </c>
      <c r="F16" s="11" t="s">
        <v>58</v>
      </c>
      <c r="G16" s="12">
        <v>0.5882175925925927</v>
      </c>
      <c r="H16" s="13">
        <v>0.6225578703703704</v>
      </c>
      <c r="I16" s="14">
        <f t="shared" si="0"/>
        <v>2967</v>
      </c>
      <c r="J16" s="15">
        <f t="shared" si="1"/>
        <v>9.766582946828576</v>
      </c>
      <c r="K16" s="6"/>
    </row>
    <row r="17" spans="1:11" ht="13.5">
      <c r="A17" s="6">
        <v>1</v>
      </c>
      <c r="B17" s="10">
        <v>6</v>
      </c>
      <c r="C17" s="10" t="s">
        <v>50</v>
      </c>
      <c r="D17" s="10" t="s">
        <v>51</v>
      </c>
      <c r="E17" s="10" t="s">
        <v>52</v>
      </c>
      <c r="F17" s="38" t="s">
        <v>59</v>
      </c>
      <c r="G17" s="12">
        <v>0.48160879629629627</v>
      </c>
      <c r="H17" s="13">
        <v>0.6666666666666666</v>
      </c>
      <c r="I17" s="14">
        <f t="shared" si="0"/>
        <v>15989</v>
      </c>
      <c r="J17" s="15">
        <f t="shared" si="1"/>
        <v>52.63157894736842</v>
      </c>
      <c r="K17" s="6"/>
    </row>
    <row r="18" spans="1:11" ht="13.5">
      <c r="A18" s="6">
        <v>6</v>
      </c>
      <c r="B18" s="10">
        <v>7</v>
      </c>
      <c r="C18" s="10" t="s">
        <v>53</v>
      </c>
      <c r="D18" s="10" t="s">
        <v>21</v>
      </c>
      <c r="E18" s="10" t="s">
        <v>54</v>
      </c>
      <c r="F18" s="11" t="s">
        <v>58</v>
      </c>
      <c r="G18" s="12">
        <v>0.6062384259259259</v>
      </c>
      <c r="H18" s="13">
        <v>0.6206712962962962</v>
      </c>
      <c r="I18" s="14">
        <f t="shared" si="0"/>
        <v>1247</v>
      </c>
      <c r="J18" s="15">
        <f t="shared" si="1"/>
        <v>4.104795731275778</v>
      </c>
      <c r="K18" s="6"/>
    </row>
    <row r="19" spans="1:11" ht="13.5">
      <c r="A19" s="6">
        <v>10</v>
      </c>
      <c r="B19" s="10">
        <v>8</v>
      </c>
      <c r="C19" s="10" t="s">
        <v>55</v>
      </c>
      <c r="D19" s="10" t="s">
        <v>56</v>
      </c>
      <c r="E19" s="10" t="s">
        <v>57</v>
      </c>
      <c r="F19" s="11" t="s">
        <v>58</v>
      </c>
      <c r="G19" s="13"/>
      <c r="H19" s="13"/>
      <c r="I19" s="14">
        <f t="shared" si="0"/>
        <v>0</v>
      </c>
      <c r="J19" s="15">
        <f t="shared" si="1"/>
        <v>0</v>
      </c>
      <c r="K19" s="6" t="s">
        <v>72</v>
      </c>
    </row>
    <row r="20" spans="1:11" ht="13.5">
      <c r="A20" s="6">
        <v>4</v>
      </c>
      <c r="B20" s="10">
        <v>9</v>
      </c>
      <c r="C20" s="10" t="s">
        <v>67</v>
      </c>
      <c r="D20" s="10" t="s">
        <v>18</v>
      </c>
      <c r="E20" s="10" t="s">
        <v>68</v>
      </c>
      <c r="F20" s="11" t="s">
        <v>19</v>
      </c>
      <c r="G20" s="13">
        <v>0.5802199074074074</v>
      </c>
      <c r="H20" s="13">
        <v>0.5961689814814815</v>
      </c>
      <c r="I20" s="14">
        <f t="shared" si="0"/>
        <v>1378</v>
      </c>
      <c r="J20" s="15">
        <f t="shared" si="1"/>
        <v>4.536013245948695</v>
      </c>
      <c r="K20" s="6"/>
    </row>
    <row r="21" spans="1:11" ht="13.5">
      <c r="A21" s="6">
        <v>7</v>
      </c>
      <c r="B21" s="10">
        <v>10</v>
      </c>
      <c r="C21" s="10" t="s">
        <v>69</v>
      </c>
      <c r="D21" s="10" t="s">
        <v>70</v>
      </c>
      <c r="E21" s="10" t="s">
        <v>71</v>
      </c>
      <c r="F21" s="11" t="s">
        <v>19</v>
      </c>
      <c r="G21" s="13">
        <v>0.6064583333333333</v>
      </c>
      <c r="H21" s="13">
        <v>0.6155439814814815</v>
      </c>
      <c r="I21" s="14">
        <f t="shared" si="0"/>
        <v>785</v>
      </c>
      <c r="J21" s="15">
        <f t="shared" si="1"/>
        <v>2.5840133512842707</v>
      </c>
      <c r="K21" s="6"/>
    </row>
    <row r="22" spans="1:11" ht="13.5">
      <c r="A22" s="16"/>
      <c r="B22" s="17"/>
      <c r="C22" s="17"/>
      <c r="D22" s="16"/>
      <c r="E22" s="17"/>
      <c r="F22" s="18"/>
      <c r="G22" s="19"/>
      <c r="H22" s="19"/>
      <c r="I22" s="20"/>
      <c r="J22" s="21"/>
      <c r="K22" s="16"/>
    </row>
    <row r="23" spans="1:11" ht="13.5">
      <c r="A23" s="16"/>
      <c r="B23" s="17"/>
      <c r="C23" s="17"/>
      <c r="D23" s="16"/>
      <c r="E23" s="17"/>
      <c r="F23" s="18"/>
      <c r="G23" s="16"/>
      <c r="H23" s="16"/>
      <c r="I23" s="20"/>
      <c r="J23" s="21"/>
      <c r="K23" s="16"/>
    </row>
    <row r="24" spans="1:11" ht="13.5">
      <c r="A24" s="16"/>
      <c r="B24" s="17"/>
      <c r="C24" s="17"/>
      <c r="D24" s="16"/>
      <c r="E24" s="17"/>
      <c r="F24" s="18"/>
      <c r="G24" s="16"/>
      <c r="H24" s="16"/>
      <c r="I24" s="20"/>
      <c r="J24" s="21"/>
      <c r="K24" s="16"/>
    </row>
    <row r="25" spans="1:11" ht="13.5">
      <c r="A25" s="16"/>
      <c r="B25" s="17"/>
      <c r="C25" s="17"/>
      <c r="D25" s="16"/>
      <c r="E25" s="17"/>
      <c r="H25" s="16"/>
      <c r="I25" s="20"/>
      <c r="J25" s="21"/>
      <c r="K25" s="16"/>
    </row>
    <row r="26" spans="1:11" ht="13.5">
      <c r="A26" s="16"/>
      <c r="B26" s="17"/>
      <c r="C26" s="22"/>
      <c r="D26" s="16"/>
      <c r="E26" s="23"/>
      <c r="H26" s="16"/>
      <c r="I26" s="20"/>
      <c r="J26" s="21"/>
      <c r="K26" s="16"/>
    </row>
  </sheetData>
  <sheetProtection/>
  <mergeCells count="1">
    <mergeCell ref="A1:J2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4.375" style="0" customWidth="1"/>
    <col min="2" max="2" width="3.75390625" style="0" customWidth="1"/>
    <col min="3" max="3" width="11.375" style="0" customWidth="1"/>
    <col min="4" max="4" width="15.00390625" style="0" customWidth="1"/>
    <col min="5" max="5" width="13.75390625" style="0" customWidth="1"/>
    <col min="6" max="6" width="19.625" style="0" customWidth="1"/>
    <col min="7" max="7" width="6.25390625" style="0" customWidth="1"/>
    <col min="8" max="8" width="6.625" style="0" customWidth="1"/>
    <col min="9" max="9" width="4.625" style="0" customWidth="1"/>
    <col min="10" max="10" width="5.625" style="0" customWidth="1"/>
    <col min="11" max="11" width="12.875" style="0" customWidth="1"/>
    <col min="12" max="12" width="8.625" style="0" customWidth="1"/>
    <col min="14" max="14" width="5.25390625" style="0" customWidth="1"/>
  </cols>
  <sheetData>
    <row r="1" spans="1:13" ht="13.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3:12" ht="14.25">
      <c r="C4" s="30" t="s">
        <v>1</v>
      </c>
      <c r="D4" s="10" t="s">
        <v>60</v>
      </c>
      <c r="K4" s="39" t="s">
        <v>35</v>
      </c>
      <c r="L4" s="10">
        <f>'距離得点'!J6</f>
        <v>1.1857142857142857</v>
      </c>
    </row>
    <row r="5" spans="3:12" ht="14.25">
      <c r="C5" s="30" t="s">
        <v>2</v>
      </c>
      <c r="D5" s="31">
        <v>41151</v>
      </c>
      <c r="K5" s="27" t="s">
        <v>29</v>
      </c>
      <c r="L5" s="32">
        <f>MAX(K11:K25)</f>
        <v>905.2631578947369</v>
      </c>
    </row>
    <row r="6" spans="3:12" ht="14.25">
      <c r="C6" s="30" t="s">
        <v>3</v>
      </c>
      <c r="D6" s="10">
        <v>3</v>
      </c>
      <c r="K6" t="s">
        <v>63</v>
      </c>
      <c r="L6">
        <f>1</f>
        <v>1</v>
      </c>
    </row>
    <row r="7" spans="3:12" ht="14.25">
      <c r="C7" s="41"/>
      <c r="D7" s="42"/>
      <c r="K7" t="s">
        <v>64</v>
      </c>
      <c r="L7">
        <f>'時間得点'!J9/2400</f>
        <v>1.3624479166666668</v>
      </c>
    </row>
    <row r="8" spans="1:14" ht="13.5">
      <c r="A8" s="24"/>
      <c r="B8" s="24"/>
      <c r="C8" s="24"/>
      <c r="D8" s="24"/>
      <c r="E8" s="24"/>
      <c r="F8" s="24"/>
      <c r="G8" s="24"/>
      <c r="H8" s="24"/>
      <c r="I8" s="24"/>
      <c r="J8" s="24"/>
      <c r="K8" s="43" t="s">
        <v>65</v>
      </c>
      <c r="L8" s="43">
        <v>0</v>
      </c>
      <c r="M8" s="24"/>
      <c r="N8" s="24"/>
    </row>
    <row r="9" spans="1:14" ht="13.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3" ht="27" customHeight="1">
      <c r="A10" s="27" t="s">
        <v>7</v>
      </c>
      <c r="B10" s="27" t="s">
        <v>8</v>
      </c>
      <c r="C10" s="27" t="s">
        <v>9</v>
      </c>
      <c r="D10" s="27" t="s">
        <v>10</v>
      </c>
      <c r="E10" s="27" t="s">
        <v>11</v>
      </c>
      <c r="F10" s="27" t="s">
        <v>12</v>
      </c>
      <c r="G10" s="33" t="s">
        <v>30</v>
      </c>
      <c r="H10" s="33" t="s">
        <v>16</v>
      </c>
      <c r="I10" s="33" t="s">
        <v>31</v>
      </c>
      <c r="J10" s="33" t="s">
        <v>27</v>
      </c>
      <c r="K10" s="33" t="s">
        <v>66</v>
      </c>
      <c r="L10" s="27" t="s">
        <v>32</v>
      </c>
      <c r="M10" s="6" t="s">
        <v>17</v>
      </c>
    </row>
    <row r="11" spans="1:13" ht="13.5">
      <c r="A11" s="27" t="str">
        <f aca="true" t="shared" si="0" ref="A11:A20">IF($L$11=0,".",RANK(L11,$L$11:$L$20))</f>
        <v>.</v>
      </c>
      <c r="B11" s="10">
        <v>1</v>
      </c>
      <c r="C11" s="10" t="s">
        <v>40</v>
      </c>
      <c r="D11" s="10" t="s">
        <v>41</v>
      </c>
      <c r="E11" s="10" t="s">
        <v>42</v>
      </c>
      <c r="F11" s="11" t="s">
        <v>19</v>
      </c>
      <c r="G11" s="11">
        <v>5</v>
      </c>
      <c r="H11" s="34">
        <v>4.147588309067746</v>
      </c>
      <c r="I11" s="34">
        <v>4</v>
      </c>
      <c r="J11" s="34">
        <v>26.31578947368421</v>
      </c>
      <c r="K11" s="35">
        <f>H11+J11</f>
        <v>30.463377782751955</v>
      </c>
      <c r="L11" s="36">
        <f>K11*L$8</f>
        <v>0</v>
      </c>
      <c r="M11" s="37"/>
    </row>
    <row r="12" spans="1:13" ht="13.5">
      <c r="A12" s="27" t="str">
        <f t="shared" si="0"/>
        <v>.</v>
      </c>
      <c r="B12" s="10">
        <v>2</v>
      </c>
      <c r="C12" s="10" t="s">
        <v>43</v>
      </c>
      <c r="D12" s="10" t="s">
        <v>39</v>
      </c>
      <c r="E12" s="10" t="s">
        <v>44</v>
      </c>
      <c r="F12" s="38" t="s">
        <v>19</v>
      </c>
      <c r="G12" s="11">
        <v>8</v>
      </c>
      <c r="H12" s="34">
        <v>0</v>
      </c>
      <c r="I12" s="34">
        <v>8</v>
      </c>
      <c r="J12" s="34">
        <v>0</v>
      </c>
      <c r="K12" s="35">
        <f>H12+J12</f>
        <v>0</v>
      </c>
      <c r="L12" s="36">
        <f aca="true" t="shared" si="1" ref="L12:L20">K12*L$8</f>
        <v>0</v>
      </c>
      <c r="M12" s="37" t="s">
        <v>72</v>
      </c>
    </row>
    <row r="13" spans="1:13" ht="13.5">
      <c r="A13" s="27" t="str">
        <f t="shared" si="0"/>
        <v>.</v>
      </c>
      <c r="B13" s="10">
        <v>3</v>
      </c>
      <c r="C13" s="10" t="s">
        <v>45</v>
      </c>
      <c r="D13" s="10" t="s">
        <v>46</v>
      </c>
      <c r="E13" s="10" t="s">
        <v>47</v>
      </c>
      <c r="F13" s="38" t="s">
        <v>20</v>
      </c>
      <c r="G13" s="11">
        <v>9</v>
      </c>
      <c r="H13" s="34">
        <v>0</v>
      </c>
      <c r="I13" s="34">
        <v>8</v>
      </c>
      <c r="J13" s="34">
        <v>0</v>
      </c>
      <c r="K13" s="35">
        <f>H13+J13</f>
        <v>0</v>
      </c>
      <c r="L13" s="36">
        <f t="shared" si="1"/>
        <v>0</v>
      </c>
      <c r="M13" s="37" t="s">
        <v>72</v>
      </c>
    </row>
    <row r="14" spans="1:13" ht="13.5">
      <c r="A14" s="27" t="str">
        <f t="shared" si="0"/>
        <v>.</v>
      </c>
      <c r="B14" s="10">
        <v>4</v>
      </c>
      <c r="C14" s="10" t="s">
        <v>48</v>
      </c>
      <c r="D14" s="10" t="s">
        <v>18</v>
      </c>
      <c r="E14" s="10" t="s">
        <v>38</v>
      </c>
      <c r="F14" s="38" t="s">
        <v>20</v>
      </c>
      <c r="G14" s="11">
        <v>3</v>
      </c>
      <c r="H14" s="34">
        <v>8.337969195927464</v>
      </c>
      <c r="I14" s="34">
        <v>3</v>
      </c>
      <c r="J14" s="34">
        <v>93.60902255639098</v>
      </c>
      <c r="K14" s="35">
        <f>H14+J14</f>
        <v>101.94699175231844</v>
      </c>
      <c r="L14" s="36">
        <f t="shared" si="1"/>
        <v>0</v>
      </c>
      <c r="M14" s="37"/>
    </row>
    <row r="15" spans="1:13" ht="13.5">
      <c r="A15" s="27" t="str">
        <f t="shared" si="0"/>
        <v>.</v>
      </c>
      <c r="B15" s="10">
        <v>5</v>
      </c>
      <c r="C15" s="10" t="s">
        <v>49</v>
      </c>
      <c r="D15" s="10" t="s">
        <v>46</v>
      </c>
      <c r="E15" s="10" t="s">
        <v>37</v>
      </c>
      <c r="F15" s="11" t="s">
        <v>19</v>
      </c>
      <c r="G15" s="11">
        <v>2</v>
      </c>
      <c r="H15" s="34">
        <v>9.766582946828576</v>
      </c>
      <c r="I15" s="34">
        <v>2</v>
      </c>
      <c r="J15" s="34">
        <v>157.89473684210526</v>
      </c>
      <c r="K15" s="35">
        <f>H15+J15</f>
        <v>167.66131978893384</v>
      </c>
      <c r="L15" s="36">
        <f t="shared" si="1"/>
        <v>0</v>
      </c>
      <c r="M15" s="37"/>
    </row>
    <row r="16" spans="1:13" ht="13.5">
      <c r="A16" s="27" t="str">
        <f t="shared" si="0"/>
        <v>.</v>
      </c>
      <c r="B16" s="10">
        <v>6</v>
      </c>
      <c r="C16" s="10" t="s">
        <v>50</v>
      </c>
      <c r="D16" s="10" t="s">
        <v>51</v>
      </c>
      <c r="E16" s="10" t="s">
        <v>52</v>
      </c>
      <c r="F16" s="11" t="s">
        <v>59</v>
      </c>
      <c r="G16" s="11">
        <v>1</v>
      </c>
      <c r="H16" s="34">
        <v>52.63157894736842</v>
      </c>
      <c r="I16" s="34">
        <v>1</v>
      </c>
      <c r="J16" s="34">
        <v>852.6315789473684</v>
      </c>
      <c r="K16" s="35">
        <f>H16+J16</f>
        <v>905.2631578947369</v>
      </c>
      <c r="L16" s="36">
        <f t="shared" si="1"/>
        <v>0</v>
      </c>
      <c r="M16" s="37"/>
    </row>
    <row r="17" spans="1:13" ht="13.5">
      <c r="A17" s="27" t="str">
        <f t="shared" si="0"/>
        <v>.</v>
      </c>
      <c r="B17" s="10">
        <v>7</v>
      </c>
      <c r="C17" s="10" t="s">
        <v>53</v>
      </c>
      <c r="D17" s="10" t="s">
        <v>21</v>
      </c>
      <c r="E17" s="10" t="s">
        <v>54</v>
      </c>
      <c r="F17" s="11" t="s">
        <v>19</v>
      </c>
      <c r="G17" s="11">
        <v>6</v>
      </c>
      <c r="H17" s="34">
        <v>4.104795731275778</v>
      </c>
      <c r="I17" s="34">
        <v>4</v>
      </c>
      <c r="J17" s="34">
        <v>26.31578947368421</v>
      </c>
      <c r="K17" s="35">
        <f>H17+J17</f>
        <v>30.420585204959988</v>
      </c>
      <c r="L17" s="36">
        <f t="shared" si="1"/>
        <v>0</v>
      </c>
      <c r="M17" s="37"/>
    </row>
    <row r="18" spans="1:13" ht="13.5">
      <c r="A18" s="27" t="str">
        <f t="shared" si="0"/>
        <v>.</v>
      </c>
      <c r="B18" s="10">
        <v>8</v>
      </c>
      <c r="C18" s="10" t="s">
        <v>55</v>
      </c>
      <c r="D18" s="10" t="s">
        <v>56</v>
      </c>
      <c r="E18" s="10" t="s">
        <v>57</v>
      </c>
      <c r="F18" s="11" t="s">
        <v>19</v>
      </c>
      <c r="G18" s="11">
        <v>10</v>
      </c>
      <c r="H18" s="34">
        <v>0</v>
      </c>
      <c r="I18" s="34">
        <v>8</v>
      </c>
      <c r="J18" s="34">
        <v>0</v>
      </c>
      <c r="K18" s="35">
        <f>H18+J18</f>
        <v>0</v>
      </c>
      <c r="L18" s="36">
        <f>K18*L$8</f>
        <v>0</v>
      </c>
      <c r="M18" s="37" t="s">
        <v>72</v>
      </c>
    </row>
    <row r="19" spans="1:13" ht="13.5">
      <c r="A19" s="27" t="str">
        <f t="shared" si="0"/>
        <v>.</v>
      </c>
      <c r="B19" s="10">
        <v>9</v>
      </c>
      <c r="C19" s="10" t="s">
        <v>67</v>
      </c>
      <c r="D19" s="10" t="s">
        <v>18</v>
      </c>
      <c r="E19" s="10" t="s">
        <v>68</v>
      </c>
      <c r="F19" s="11" t="s">
        <v>19</v>
      </c>
      <c r="G19" s="11">
        <v>4</v>
      </c>
      <c r="H19" s="34">
        <v>4.536013245948695</v>
      </c>
      <c r="I19" s="34">
        <v>4</v>
      </c>
      <c r="J19" s="34">
        <v>26.31578947368421</v>
      </c>
      <c r="K19" s="35">
        <f>H19+J19</f>
        <v>30.851802719632904</v>
      </c>
      <c r="L19" s="36">
        <f>K19*L$8</f>
        <v>0</v>
      </c>
      <c r="M19" s="37"/>
    </row>
    <row r="20" spans="1:13" ht="13.5">
      <c r="A20" s="27" t="str">
        <f t="shared" si="0"/>
        <v>.</v>
      </c>
      <c r="B20" s="10">
        <v>10</v>
      </c>
      <c r="C20" s="10" t="s">
        <v>69</v>
      </c>
      <c r="D20" s="10" t="s">
        <v>70</v>
      </c>
      <c r="E20" s="10" t="s">
        <v>71</v>
      </c>
      <c r="F20" s="11" t="s">
        <v>19</v>
      </c>
      <c r="G20" s="11">
        <v>7</v>
      </c>
      <c r="H20" s="34">
        <v>2.5840133512842707</v>
      </c>
      <c r="I20" s="34">
        <v>4</v>
      </c>
      <c r="J20" s="34">
        <v>26.31578947368421</v>
      </c>
      <c r="K20" s="35">
        <f>H20+J20</f>
        <v>28.89980282496848</v>
      </c>
      <c r="L20" s="36">
        <f t="shared" si="1"/>
        <v>0</v>
      </c>
      <c r="M20" s="37"/>
    </row>
    <row r="21" spans="1:13" ht="13.5">
      <c r="A21" s="16"/>
      <c r="B21" s="17"/>
      <c r="C21" s="17"/>
      <c r="D21" s="16"/>
      <c r="E21" s="17"/>
      <c r="F21" s="18"/>
      <c r="G21" s="18"/>
      <c r="H21" s="19"/>
      <c r="I21" s="19"/>
      <c r="J21" s="19"/>
      <c r="K21" s="21"/>
      <c r="L21" s="21"/>
      <c r="M21" s="16"/>
    </row>
    <row r="22" spans="1:13" ht="13.5">
      <c r="A22" s="16"/>
      <c r="B22" s="17"/>
      <c r="C22" s="17"/>
      <c r="D22" s="16"/>
      <c r="E22" s="17"/>
      <c r="F22" s="18"/>
      <c r="G22" s="18"/>
      <c r="H22" s="16"/>
      <c r="I22" s="16"/>
      <c r="J22" s="16"/>
      <c r="K22" s="21"/>
      <c r="L22" s="21"/>
      <c r="M22" s="16"/>
    </row>
    <row r="23" spans="1:13" ht="13.5">
      <c r="A23" s="16"/>
      <c r="B23" s="17"/>
      <c r="C23" s="17"/>
      <c r="D23" s="16"/>
      <c r="E23" s="17"/>
      <c r="F23" s="18"/>
      <c r="G23" s="18"/>
      <c r="H23" s="16"/>
      <c r="I23" s="16"/>
      <c r="J23" s="16"/>
      <c r="K23" s="21"/>
      <c r="L23" s="21"/>
      <c r="M23" s="16"/>
    </row>
    <row r="24" spans="1:13" ht="13.5">
      <c r="A24" s="16"/>
      <c r="B24" s="17"/>
      <c r="C24" s="17"/>
      <c r="D24" s="16"/>
      <c r="E24" s="17"/>
      <c r="F24" s="18"/>
      <c r="G24" s="18"/>
      <c r="H24" s="16"/>
      <c r="I24" s="16"/>
      <c r="J24" s="16"/>
      <c r="K24" s="21"/>
      <c r="L24" s="21"/>
      <c r="M24" s="16"/>
    </row>
    <row r="25" spans="1:13" ht="13.5">
      <c r="A25" s="16"/>
      <c r="B25" s="17"/>
      <c r="C25" s="22"/>
      <c r="D25" s="16"/>
      <c r="E25" s="23"/>
      <c r="F25" s="18"/>
      <c r="G25" s="18"/>
      <c r="H25" s="16"/>
      <c r="I25" s="16"/>
      <c r="J25" s="16"/>
      <c r="K25" s="21"/>
      <c r="L25" s="21"/>
      <c r="M25" s="16"/>
    </row>
  </sheetData>
  <sheetProtection/>
  <mergeCells count="1">
    <mergeCell ref="A1:M2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K10" sqref="K10:K19"/>
    </sheetView>
  </sheetViews>
  <sheetFormatPr defaultColWidth="9.00390625" defaultRowHeight="13.5"/>
  <cols>
    <col min="1" max="1" width="4.375" style="0" customWidth="1"/>
    <col min="2" max="2" width="3.75390625" style="0" customWidth="1"/>
    <col min="3" max="3" width="11.375" style="0" customWidth="1"/>
    <col min="4" max="4" width="15.00390625" style="0" customWidth="1"/>
    <col min="5" max="5" width="13.75390625" style="0" customWidth="1"/>
    <col min="6" max="6" width="19.625" style="0" customWidth="1"/>
    <col min="7" max="7" width="6.25390625" style="0" customWidth="1"/>
    <col min="8" max="8" width="6.625" style="0" customWidth="1"/>
    <col min="9" max="9" width="4.625" style="0" customWidth="1"/>
    <col min="10" max="10" width="5.625" style="0" customWidth="1"/>
    <col min="11" max="11" width="12.875" style="0" customWidth="1"/>
    <col min="12" max="12" width="8.625" style="0" customWidth="1"/>
    <col min="14" max="14" width="5.25390625" style="0" customWidth="1"/>
  </cols>
  <sheetData>
    <row r="1" spans="1:13" ht="13.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3:12" ht="14.25">
      <c r="C4" s="30" t="s">
        <v>1</v>
      </c>
      <c r="D4" s="10" t="s">
        <v>60</v>
      </c>
      <c r="K4" s="39" t="s">
        <v>34</v>
      </c>
      <c r="L4" s="10">
        <f>'距離得点'!J6</f>
        <v>1.1857142857142857</v>
      </c>
    </row>
    <row r="5" spans="3:12" ht="14.25">
      <c r="C5" s="30" t="s">
        <v>2</v>
      </c>
      <c r="D5" s="31">
        <v>41151</v>
      </c>
      <c r="K5" s="27" t="s">
        <v>29</v>
      </c>
      <c r="L5" s="32">
        <f>MAX(K10:K24)</f>
        <v>905.2631578947369</v>
      </c>
    </row>
    <row r="6" spans="3:12" ht="14.25">
      <c r="C6" s="30" t="s">
        <v>3</v>
      </c>
      <c r="D6" s="10">
        <v>3</v>
      </c>
      <c r="K6" t="s">
        <v>36</v>
      </c>
      <c r="L6">
        <f>1277/2400</f>
        <v>0.5320833333333334</v>
      </c>
    </row>
    <row r="7" spans="1:14" ht="13.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3.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2" ht="27" customHeight="1">
      <c r="A9" s="27" t="s">
        <v>7</v>
      </c>
      <c r="B9" s="27" t="s">
        <v>8</v>
      </c>
      <c r="C9" s="27" t="s">
        <v>9</v>
      </c>
      <c r="D9" s="27" t="s">
        <v>10</v>
      </c>
      <c r="E9" s="27" t="s">
        <v>11</v>
      </c>
      <c r="F9" s="27" t="s">
        <v>12</v>
      </c>
      <c r="G9" s="33" t="s">
        <v>30</v>
      </c>
      <c r="H9" s="33" t="s">
        <v>16</v>
      </c>
      <c r="I9" s="33" t="s">
        <v>31</v>
      </c>
      <c r="J9" s="33" t="s">
        <v>27</v>
      </c>
      <c r="K9" s="33" t="s">
        <v>66</v>
      </c>
      <c r="L9" s="6" t="s">
        <v>17</v>
      </c>
    </row>
    <row r="10" spans="1:12" ht="13.5">
      <c r="A10" s="27">
        <v>5</v>
      </c>
      <c r="B10" s="10">
        <v>1</v>
      </c>
      <c r="C10" s="10" t="s">
        <v>40</v>
      </c>
      <c r="D10" s="10" t="s">
        <v>41</v>
      </c>
      <c r="E10" s="10" t="s">
        <v>42</v>
      </c>
      <c r="F10" s="11" t="s">
        <v>19</v>
      </c>
      <c r="G10" s="11">
        <v>5</v>
      </c>
      <c r="H10" s="34">
        <v>4.147588309067746</v>
      </c>
      <c r="I10" s="34">
        <v>4</v>
      </c>
      <c r="J10" s="34">
        <v>26.31578947368421</v>
      </c>
      <c r="K10" s="35">
        <f>H10+J10</f>
        <v>30.463377782751955</v>
      </c>
      <c r="L10" s="37"/>
    </row>
    <row r="11" spans="1:12" ht="13.5">
      <c r="A11" s="27">
        <v>8</v>
      </c>
      <c r="B11" s="10">
        <v>2</v>
      </c>
      <c r="C11" s="10" t="s">
        <v>43</v>
      </c>
      <c r="D11" s="10" t="s">
        <v>39</v>
      </c>
      <c r="E11" s="10" t="s">
        <v>44</v>
      </c>
      <c r="F11" s="38" t="s">
        <v>19</v>
      </c>
      <c r="G11" s="11">
        <v>8</v>
      </c>
      <c r="H11" s="34">
        <v>0</v>
      </c>
      <c r="I11" s="34">
        <v>8</v>
      </c>
      <c r="J11" s="34">
        <v>0</v>
      </c>
      <c r="K11" s="35">
        <f>H11+J11</f>
        <v>0</v>
      </c>
      <c r="L11" s="37" t="s">
        <v>72</v>
      </c>
    </row>
    <row r="12" spans="1:12" ht="13.5">
      <c r="A12" s="27">
        <v>8</v>
      </c>
      <c r="B12" s="10">
        <v>3</v>
      </c>
      <c r="C12" s="10" t="s">
        <v>45</v>
      </c>
      <c r="D12" s="10" t="s">
        <v>46</v>
      </c>
      <c r="E12" s="10" t="s">
        <v>47</v>
      </c>
      <c r="F12" s="38" t="s">
        <v>20</v>
      </c>
      <c r="G12" s="11">
        <v>9</v>
      </c>
      <c r="H12" s="34">
        <v>0</v>
      </c>
      <c r="I12" s="34">
        <v>8</v>
      </c>
      <c r="J12" s="34">
        <v>0</v>
      </c>
      <c r="K12" s="35">
        <f>H12+J12</f>
        <v>0</v>
      </c>
      <c r="L12" s="37" t="s">
        <v>72</v>
      </c>
    </row>
    <row r="13" spans="1:12" ht="13.5">
      <c r="A13" s="27">
        <v>3</v>
      </c>
      <c r="B13" s="10">
        <v>4</v>
      </c>
      <c r="C13" s="10" t="s">
        <v>48</v>
      </c>
      <c r="D13" s="10" t="s">
        <v>18</v>
      </c>
      <c r="E13" s="10" t="s">
        <v>38</v>
      </c>
      <c r="F13" s="38" t="s">
        <v>20</v>
      </c>
      <c r="G13" s="11">
        <v>3</v>
      </c>
      <c r="H13" s="34">
        <v>8.337969195927464</v>
      </c>
      <c r="I13" s="34">
        <v>3</v>
      </c>
      <c r="J13" s="34">
        <v>93.60902255639098</v>
      </c>
      <c r="K13" s="35">
        <f>H13+J13</f>
        <v>101.94699175231844</v>
      </c>
      <c r="L13" s="37"/>
    </row>
    <row r="14" spans="1:12" ht="13.5">
      <c r="A14" s="27">
        <v>2</v>
      </c>
      <c r="B14" s="10">
        <v>5</v>
      </c>
      <c r="C14" s="10" t="s">
        <v>49</v>
      </c>
      <c r="D14" s="10" t="s">
        <v>46</v>
      </c>
      <c r="E14" s="10" t="s">
        <v>37</v>
      </c>
      <c r="F14" s="11" t="s">
        <v>19</v>
      </c>
      <c r="G14" s="11">
        <v>2</v>
      </c>
      <c r="H14" s="34">
        <v>9.766582946828576</v>
      </c>
      <c r="I14" s="34">
        <v>2</v>
      </c>
      <c r="J14" s="34">
        <v>157.89473684210526</v>
      </c>
      <c r="K14" s="35">
        <f>H14+J14</f>
        <v>167.66131978893384</v>
      </c>
      <c r="L14" s="37"/>
    </row>
    <row r="15" spans="1:12" ht="13.5">
      <c r="A15" s="27">
        <v>1</v>
      </c>
      <c r="B15" s="10">
        <v>6</v>
      </c>
      <c r="C15" s="10" t="s">
        <v>50</v>
      </c>
      <c r="D15" s="10" t="s">
        <v>51</v>
      </c>
      <c r="E15" s="10" t="s">
        <v>52</v>
      </c>
      <c r="F15" s="11" t="s">
        <v>59</v>
      </c>
      <c r="G15" s="11">
        <v>1</v>
      </c>
      <c r="H15" s="34">
        <v>52.63157894736842</v>
      </c>
      <c r="I15" s="34">
        <v>1</v>
      </c>
      <c r="J15" s="34">
        <v>852.6315789473684</v>
      </c>
      <c r="K15" s="35">
        <f>H15+J15</f>
        <v>905.2631578947369</v>
      </c>
      <c r="L15" s="37"/>
    </row>
    <row r="16" spans="1:12" ht="13.5">
      <c r="A16" s="27">
        <v>6</v>
      </c>
      <c r="B16" s="10">
        <v>7</v>
      </c>
      <c r="C16" s="10" t="s">
        <v>53</v>
      </c>
      <c r="D16" s="10" t="s">
        <v>21</v>
      </c>
      <c r="E16" s="10" t="s">
        <v>54</v>
      </c>
      <c r="F16" s="11" t="s">
        <v>19</v>
      </c>
      <c r="G16" s="11">
        <v>6</v>
      </c>
      <c r="H16" s="34">
        <v>4.104795731275778</v>
      </c>
      <c r="I16" s="34">
        <v>4</v>
      </c>
      <c r="J16" s="34">
        <v>26.31578947368421</v>
      </c>
      <c r="K16" s="35">
        <f>H16+J16</f>
        <v>30.420585204959988</v>
      </c>
      <c r="L16" s="37"/>
    </row>
    <row r="17" spans="1:12" ht="13.5">
      <c r="A17" s="27">
        <v>8</v>
      </c>
      <c r="B17" s="10">
        <v>8</v>
      </c>
      <c r="C17" s="10" t="s">
        <v>55</v>
      </c>
      <c r="D17" s="10" t="s">
        <v>56</v>
      </c>
      <c r="E17" s="10" t="s">
        <v>57</v>
      </c>
      <c r="F17" s="11" t="s">
        <v>19</v>
      </c>
      <c r="G17" s="11">
        <v>10</v>
      </c>
      <c r="H17" s="34">
        <v>0</v>
      </c>
      <c r="I17" s="34">
        <v>8</v>
      </c>
      <c r="J17" s="34">
        <v>0</v>
      </c>
      <c r="K17" s="35">
        <f>H17+J17</f>
        <v>0</v>
      </c>
      <c r="L17" s="37" t="s">
        <v>72</v>
      </c>
    </row>
    <row r="18" spans="1:12" ht="13.5">
      <c r="A18" s="27">
        <v>4</v>
      </c>
      <c r="B18" s="10">
        <v>9</v>
      </c>
      <c r="C18" s="10" t="s">
        <v>67</v>
      </c>
      <c r="D18" s="10" t="s">
        <v>18</v>
      </c>
      <c r="E18" s="10" t="s">
        <v>68</v>
      </c>
      <c r="F18" s="11" t="s">
        <v>19</v>
      </c>
      <c r="G18" s="11">
        <v>4</v>
      </c>
      <c r="H18" s="34">
        <v>4.536013245948695</v>
      </c>
      <c r="I18" s="34">
        <v>4</v>
      </c>
      <c r="J18" s="34">
        <v>26.31578947368421</v>
      </c>
      <c r="K18" s="35">
        <f>H18+J18</f>
        <v>30.851802719632904</v>
      </c>
      <c r="L18" s="37"/>
    </row>
    <row r="19" spans="1:12" ht="13.5">
      <c r="A19" s="27">
        <v>7</v>
      </c>
      <c r="B19" s="10">
        <v>10</v>
      </c>
      <c r="C19" s="10" t="s">
        <v>69</v>
      </c>
      <c r="D19" s="10" t="s">
        <v>70</v>
      </c>
      <c r="E19" s="10" t="s">
        <v>71</v>
      </c>
      <c r="F19" s="11" t="s">
        <v>19</v>
      </c>
      <c r="G19" s="11">
        <v>7</v>
      </c>
      <c r="H19" s="34">
        <v>2.5840133512842707</v>
      </c>
      <c r="I19" s="34">
        <v>4</v>
      </c>
      <c r="J19" s="34">
        <v>26.31578947368421</v>
      </c>
      <c r="K19" s="35">
        <f>H19+J19</f>
        <v>28.89980282496848</v>
      </c>
      <c r="L19" s="37"/>
    </row>
    <row r="20" spans="1:13" ht="13.5">
      <c r="A20" s="16"/>
      <c r="B20" s="17"/>
      <c r="C20" s="17"/>
      <c r="D20" s="16"/>
      <c r="E20" s="17"/>
      <c r="F20" s="18"/>
      <c r="G20" s="18"/>
      <c r="H20" s="19"/>
      <c r="I20" s="19"/>
      <c r="J20" s="19"/>
      <c r="K20" s="21"/>
      <c r="L20" s="21"/>
      <c r="M20" s="16"/>
    </row>
    <row r="21" spans="1:13" ht="13.5">
      <c r="A21" s="16"/>
      <c r="B21" s="17"/>
      <c r="C21" s="17"/>
      <c r="D21" s="16"/>
      <c r="E21" s="17"/>
      <c r="F21" s="18"/>
      <c r="G21" s="18"/>
      <c r="H21" s="16"/>
      <c r="I21" s="16"/>
      <c r="J21" s="16"/>
      <c r="K21" s="21"/>
      <c r="L21" s="21"/>
      <c r="M21" s="16"/>
    </row>
    <row r="22" spans="1:13" ht="13.5">
      <c r="A22" s="16"/>
      <c r="B22" s="17"/>
      <c r="C22" s="17"/>
      <c r="D22" s="16"/>
      <c r="E22" s="17"/>
      <c r="F22" s="18"/>
      <c r="G22" s="18"/>
      <c r="H22" s="16"/>
      <c r="I22" s="16"/>
      <c r="J22" s="16"/>
      <c r="K22" s="21"/>
      <c r="L22" s="21"/>
      <c r="M22" s="16"/>
    </row>
    <row r="23" spans="1:13" ht="13.5">
      <c r="A23" s="16"/>
      <c r="B23" s="17"/>
      <c r="C23" s="17"/>
      <c r="D23" s="16"/>
      <c r="E23" s="17"/>
      <c r="F23" s="18"/>
      <c r="G23" s="18"/>
      <c r="H23" s="16"/>
      <c r="I23" s="16"/>
      <c r="J23" s="16"/>
      <c r="K23" s="21"/>
      <c r="L23" s="21"/>
      <c r="M23" s="16"/>
    </row>
    <row r="24" spans="1:13" ht="13.5">
      <c r="A24" s="16"/>
      <c r="B24" s="17"/>
      <c r="C24" s="22"/>
      <c r="D24" s="16"/>
      <c r="E24" s="23"/>
      <c r="F24" s="18"/>
      <c r="G24" s="18"/>
      <c r="H24" s="16"/>
      <c r="I24" s="16"/>
      <c r="J24" s="16"/>
      <c r="K24" s="21"/>
      <c r="L24" s="21"/>
      <c r="M24" s="16"/>
    </row>
  </sheetData>
  <sheetProtection/>
  <mergeCells count="1">
    <mergeCell ref="A1:M2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高橋毅</dc:creator>
  <cp:keywords/>
  <dc:description/>
  <cp:lastModifiedBy>TAKUMA</cp:lastModifiedBy>
  <dcterms:created xsi:type="dcterms:W3CDTF">2011-08-14T04:24:42Z</dcterms:created>
  <dcterms:modified xsi:type="dcterms:W3CDTF">2012-08-30T09:06:35Z</dcterms:modified>
  <cp:category/>
  <cp:version/>
  <cp:contentType/>
  <cp:contentStatus/>
</cp:coreProperties>
</file>